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'2кв'!$A$1:$E$49</definedName>
    <definedName name="_xlnm.Print_Area" localSheetId="2">'3кв'!$A$1:$E$49</definedName>
    <definedName name="_xlnm.Print_Area" localSheetId="3">'4кв'!$A$1:$E$48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C23" i="27" l="1"/>
  <c r="C21" i="27"/>
  <c r="C20" i="27"/>
  <c r="C19" i="27"/>
  <c r="C18" i="27"/>
  <c r="C15" i="27"/>
  <c r="C13" i="27"/>
  <c r="C14" i="27"/>
  <c r="C12" i="27"/>
  <c r="C9" i="27"/>
  <c r="C8" i="27" l="1"/>
  <c r="C10" i="27" s="1"/>
  <c r="C6" i="27"/>
  <c r="C29" i="27"/>
  <c r="C16" i="27"/>
  <c r="C24" i="27" l="1"/>
  <c r="B43" i="26" l="1"/>
  <c r="E26" i="26"/>
  <c r="F20" i="26"/>
  <c r="E22" i="26" s="1"/>
  <c r="E23" i="26" l="1"/>
  <c r="B47" i="26" s="1"/>
  <c r="B48" i="26" s="1"/>
  <c r="B47" i="25"/>
  <c r="E27" i="25"/>
  <c r="B44" i="25" l="1"/>
  <c r="E22" i="25"/>
  <c r="F20" i="25"/>
  <c r="E23" i="25" s="1"/>
  <c r="B48" i="25" l="1"/>
  <c r="B49" i="25" s="1"/>
  <c r="B49" i="24"/>
  <c r="B44" i="24"/>
  <c r="B47" i="24"/>
  <c r="E25" i="24"/>
  <c r="F20" i="24"/>
  <c r="E22" i="24" s="1"/>
  <c r="E23" i="24" l="1"/>
  <c r="E27" i="24" s="1"/>
  <c r="B48" i="24" s="1"/>
  <c r="E28" i="23"/>
  <c r="B50" i="23" l="1"/>
  <c r="E22" i="23"/>
  <c r="F20" i="23"/>
  <c r="E23" i="23" s="1"/>
  <c r="E30" i="23" l="1"/>
  <c r="B51" i="23" s="1"/>
  <c r="B52" i="23" s="1"/>
</calcChain>
</file>

<file path=xl/sharedStrings.xml><?xml version="1.0" encoding="utf-8"?>
<sst xmlns="http://schemas.openxmlformats.org/spreadsheetml/2006/main" count="273" uniqueCount="107">
  <si>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</si>
  <si>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</si>
  <si>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</si>
  <si>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</si>
  <si>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</si>
  <si>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</si>
  <si>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</si>
  <si>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</si>
  <si>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</si>
  <si>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</si>
  <si>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</si>
  <si>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</si>
  <si>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</si>
  <si>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</si>
  <si>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</si>
  <si>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</si>
  <si>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</si>
  <si>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</si>
  <si>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</si>
  <si>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</si>
  <si>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</si>
  <si>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</si>
  <si>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</si>
  <si>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</si>
  <si>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</si>
  <si>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</si>
  <si>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№51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</si>
  <si>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</si>
  <si>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</si>
  <si>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</si>
  <si>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</si>
  <si>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</si>
  <si>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</si>
  <si>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</si>
  <si>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</si>
  <si>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 - 81,7 м2</t>
  </si>
  <si>
    <t>Общая площадь квартир - 474 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</si>
  <si>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</si>
  <si>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</si>
  <si>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</si>
  <si>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</si>
  <si>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</si>
  <si>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Аникиной Оксаны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</si>
  <si>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17.05.22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</si>
  <si>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Аникиной О.В.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</si>
  <si>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</si>
  <si>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ч/ч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</si>
  <si>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</si>
  <si>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</si>
  <si>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>Предъявлено населению 38710,05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</si>
  <si>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</si>
  <si>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</si>
  <si>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</si>
  <si>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</si>
  <si>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Опиловка деревьев (смета) </t>
  </si>
  <si>
    <t>Монтаж почтовых ящиков (смета)</t>
  </si>
  <si>
    <t>февраль</t>
  </si>
  <si>
    <t>март</t>
  </si>
  <si>
    <t>Штукатурка стен вокруг труб ГВС (кв.1)</t>
  </si>
  <si>
    <t xml:space="preserve">           2. Всего за период с "01" 01 2024 г. по "31" 03 2024 г. выполнено работ (оказано услуг) на общую сумму пятьдесят восемь тысяч пятьсот девяносто девять рублей 79 копеек.</t>
  </si>
  <si>
    <t>за 2 квартал 2024 года</t>
  </si>
  <si>
    <t>30.06.2024 г.</t>
  </si>
  <si>
    <t>2 квартал</t>
  </si>
  <si>
    <t>Демонтаж уличного почтового ящика, засыпка песка (кв.1)</t>
  </si>
  <si>
    <t>июнь</t>
  </si>
  <si>
    <t xml:space="preserve">           2. Всего за период с "01" 04 2024 г. по "30" 06 2024 г. выполнено работ (оказано услуг) на общую сумму тридцать три тысячи восемьсот пятнадцать рублей 47 копеек.</t>
  </si>
  <si>
    <t>за 3 квартал 2024 года</t>
  </si>
  <si>
    <t>30.09.2024 г.</t>
  </si>
  <si>
    <t>3 квартал</t>
  </si>
  <si>
    <t>Окраска входных дверей 2 шт., скамеек 2 шт., урн 2 шт</t>
  </si>
  <si>
    <t>июль</t>
  </si>
  <si>
    <t xml:space="preserve">           2. Всего за период с "01" 07 2024 г. по "30" 09 2024 г. выполнено работ (оказано услуг) на общую сумму сорок три тысячи четыреста двадцать рублей 38 копеек.</t>
  </si>
  <si>
    <t>Предъявлено населению 42210,96</t>
  </si>
  <si>
    <t>за 4 квартал 2024 года</t>
  </si>
  <si>
    <t>31.12.2024 г.</t>
  </si>
  <si>
    <t>4 квартал</t>
  </si>
  <si>
    <t xml:space="preserve">           2. Всего за период с "01" 10 2024 г. по "31" 12 2024 г. выполнено работ (оказано услуг) на общую сумму тридцать пять тысяч восемьсот двадцать пять рублей 98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</si>
  <si>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</si>
  <si>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</si>
  <si>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</si>
  <si>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</si>
  <si>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</si>
  <si>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</si>
  <si>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</si>
  <si>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</si>
  <si>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</si>
  <si>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</si>
  <si>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</si>
  <si>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</si>
  <si>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</si>
  <si>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</si>
  <si>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</si>
  <si>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</si>
  <si>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</si>
  <si>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</si>
  <si>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</si>
  <si>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</si>
  <si>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</si>
  <si>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</si>
  <si>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</si>
  <si>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Пролетарская, д. 94</t>
  </si>
  <si>
    <t>Оплачено за размещение оборудования в МОП интернет Ростелеком</t>
  </si>
  <si>
    <t>Начислено всего 161842,02</t>
  </si>
  <si>
    <t>Непредвиденные работы 12 ч/ч</t>
  </si>
  <si>
    <t xml:space="preserve">   * Опиловка деревьев (смета) </t>
  </si>
  <si>
    <t xml:space="preserve">   * Монтаж почтовых ящиков (смета)</t>
  </si>
  <si>
    <t xml:space="preserve">   * Окраска входных дверей 2 шт., скамеек 2 шт., урн 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</si>
</sst>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0.000"/>
    <numFmt numFmtId="167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166" fontId="4" fillId="0" borderId="0" xfId="0" applyNumberFormat="1" applyFont="1"/>
    <xf numFmtId="0" fontId="4" fillId="0" borderId="1" xfId="0" applyFont="1" applyBorder="1"/>
    <xf numFmtId="0" fontId="8" fillId="0" borderId="1" xfId="0" applyFont="1" applyBorder="1"/>
    <xf numFmtId="0" fontId="4" fillId="0" borderId="0" xfId="0" applyFont="1" applyBorder="1"/>
    <xf numFmtId="0" fontId="8" fillId="0" borderId="0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43" fontId="4" fillId="0" borderId="4" xfId="1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2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8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6" fillId="0" borderId="0" xfId="0" applyNumberFormat="1" applyFon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view="pageBreakPreview" topLeftCell="A22" zoomScaleSheetLayoutView="100" workbookViewId="0">
      <selection activeCell="A27" sqref="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5.2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50</v>
      </c>
      <c r="B3" s="54"/>
      <c r="C3" s="54"/>
      <c r="D3" s="54"/>
      <c r="E3" s="54"/>
    </row>
    <row r="4" spans="1:5" s="1" customFormat="1" ht="15.75" x14ac:dyDescent="0.25">
      <c r="A4" s="20" t="s">
        <v>13</v>
      </c>
      <c r="B4" s="4"/>
      <c r="C4" s="4"/>
      <c r="D4" s="30"/>
      <c r="E4" s="29" t="s">
        <v>51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42</v>
      </c>
      <c r="B9" s="55"/>
      <c r="C9" s="55"/>
      <c r="D9" s="55"/>
      <c r="E9" s="55"/>
    </row>
    <row r="10" spans="1:5" ht="30" customHeight="1" x14ac:dyDescent="0.25">
      <c r="A10" s="59" t="s">
        <v>14</v>
      </c>
      <c r="B10" s="60"/>
      <c r="C10" s="60"/>
      <c r="D10" s="60"/>
      <c r="E10" s="60"/>
    </row>
    <row r="11" spans="1:5" ht="30" customHeight="1" x14ac:dyDescent="0.25">
      <c r="A11" s="55" t="s">
        <v>43</v>
      </c>
      <c r="B11" s="55"/>
      <c r="C11" s="55"/>
      <c r="D11" s="55"/>
      <c r="E11" s="55"/>
    </row>
    <row r="12" spans="1:5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17.25" customHeight="1" x14ac:dyDescent="0.25">
      <c r="A14" s="58" t="s">
        <v>2</v>
      </c>
      <c r="B14" s="61"/>
      <c r="C14" s="61"/>
      <c r="D14" s="61"/>
      <c r="E14" s="61"/>
    </row>
    <row r="15" spans="1:5" x14ac:dyDescent="0.25">
      <c r="A15" s="55" t="s">
        <v>45</v>
      </c>
      <c r="B15" s="55"/>
      <c r="C15" s="55"/>
      <c r="D15" s="55"/>
      <c r="E15" s="55"/>
    </row>
    <row r="16" spans="1:5" x14ac:dyDescent="0.25">
      <c r="A16" s="58" t="s">
        <v>16</v>
      </c>
      <c r="B16" s="61"/>
      <c r="C16" s="61"/>
      <c r="D16" s="61"/>
      <c r="E16" s="61"/>
    </row>
    <row r="17" spans="1:32" ht="30.75" customHeight="1" x14ac:dyDescent="0.25">
      <c r="A17" s="55" t="s">
        <v>17</v>
      </c>
      <c r="B17" s="55"/>
      <c r="C17" s="55"/>
      <c r="D17" s="55"/>
      <c r="E17" s="55"/>
    </row>
    <row r="18" spans="1:32" ht="62.25" customHeight="1" x14ac:dyDescent="0.25">
      <c r="A18" s="55" t="s">
        <v>26</v>
      </c>
      <c r="B18" s="55"/>
      <c r="C18" s="55"/>
      <c r="D18" s="55"/>
      <c r="E18" s="55"/>
    </row>
    <row r="19" spans="1:32" ht="30" customHeight="1" x14ac:dyDescent="0.25">
      <c r="A19" s="57" t="s">
        <v>27</v>
      </c>
      <c r="B19" s="57"/>
      <c r="C19" s="57"/>
      <c r="D19" s="57"/>
      <c r="E19" s="57"/>
    </row>
    <row r="20" spans="1:32" x14ac:dyDescent="0.25">
      <c r="A20" s="57"/>
      <c r="B20" s="57"/>
      <c r="C20" s="57"/>
      <c r="D20" s="57"/>
      <c r="E20" s="57"/>
      <c r="F20" s="2">
        <f>81.7+474</f>
        <v>555.70000000000005</v>
      </c>
      <c r="G20" s="2">
        <v>3</v>
      </c>
    </row>
    <row r="21" spans="1:32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2" ht="38.25" x14ac:dyDescent="0.25">
      <c r="A22" s="19" t="s">
        <v>41</v>
      </c>
      <c r="B22" s="9" t="s">
        <v>40</v>
      </c>
      <c r="C22" s="3" t="s">
        <v>4</v>
      </c>
      <c r="D22" s="3">
        <v>15.3</v>
      </c>
      <c r="E22" s="8">
        <f>D22*F20*G20</f>
        <v>25506.630000000005</v>
      </c>
    </row>
    <row r="23" spans="1:32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7268.5560000000005</v>
      </c>
    </row>
    <row r="24" spans="1:32" x14ac:dyDescent="0.25">
      <c r="A24" s="7" t="s">
        <v>28</v>
      </c>
      <c r="B24" s="9" t="s">
        <v>29</v>
      </c>
      <c r="C24" s="3" t="s">
        <v>30</v>
      </c>
      <c r="D24" s="3"/>
      <c r="E24" s="8">
        <v>419.5</v>
      </c>
      <c r="G24" s="21"/>
    </row>
    <row r="25" spans="1:32" s="41" customFormat="1" ht="60" x14ac:dyDescent="0.25">
      <c r="A25" s="37" t="s">
        <v>52</v>
      </c>
      <c r="B25" s="38" t="s">
        <v>53</v>
      </c>
      <c r="C25" s="39" t="s">
        <v>30</v>
      </c>
      <c r="D25" s="39"/>
      <c r="E25" s="40">
        <v>826</v>
      </c>
    </row>
    <row r="26" spans="1:32" s="22" customFormat="1" x14ac:dyDescent="0.25">
      <c r="A26" s="42" t="s">
        <v>54</v>
      </c>
      <c r="B26" s="9" t="s">
        <v>56</v>
      </c>
      <c r="C26" s="3" t="s">
        <v>30</v>
      </c>
      <c r="D26" s="3"/>
      <c r="E26" s="8">
        <v>13363.34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s="22" customFormat="1" ht="30" x14ac:dyDescent="0.25">
      <c r="A27" s="42" t="s">
        <v>55</v>
      </c>
      <c r="B27" s="9" t="s">
        <v>56</v>
      </c>
      <c r="C27" s="3" t="s">
        <v>30</v>
      </c>
      <c r="D27" s="3"/>
      <c r="E27" s="31">
        <v>9135.2000000000007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s="22" customFormat="1" ht="30" x14ac:dyDescent="0.25">
      <c r="A28" s="42" t="s">
        <v>58</v>
      </c>
      <c r="B28" s="9" t="s">
        <v>57</v>
      </c>
      <c r="C28" s="3" t="s">
        <v>46</v>
      </c>
      <c r="D28" s="3">
        <v>8</v>
      </c>
      <c r="E28" s="31">
        <f>D28*260.07</f>
        <v>2080.56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s="22" customFormat="1" x14ac:dyDescent="0.25">
      <c r="A29" s="33"/>
      <c r="B29" s="9"/>
      <c r="C29" s="3"/>
      <c r="D29" s="3"/>
      <c r="E29" s="31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s="23" customFormat="1" ht="14.25" x14ac:dyDescent="0.2">
      <c r="A30" s="10" t="s">
        <v>24</v>
      </c>
      <c r="B30" s="11"/>
      <c r="C30" s="12"/>
      <c r="D30" s="12"/>
      <c r="E30" s="32">
        <f>SUM(E22:E29)</f>
        <v>58599.785999999993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ht="33" customHeight="1" x14ac:dyDescent="0.25">
      <c r="A31" s="63" t="s">
        <v>59</v>
      </c>
      <c r="B31" s="63"/>
      <c r="C31" s="63"/>
      <c r="D31" s="63"/>
      <c r="E31" s="6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30.75" customHeight="1" x14ac:dyDescent="0.25">
      <c r="A32" s="55" t="s">
        <v>21</v>
      </c>
      <c r="B32" s="55"/>
      <c r="C32" s="55"/>
      <c r="D32" s="55"/>
      <c r="E32" s="55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1:5" ht="14.25" customHeight="1" x14ac:dyDescent="0.25">
      <c r="A33" s="55" t="s">
        <v>20</v>
      </c>
      <c r="B33" s="55"/>
      <c r="C33" s="55"/>
      <c r="D33" s="55"/>
      <c r="E33" s="55"/>
    </row>
    <row r="34" spans="1:5" ht="30" customHeight="1" x14ac:dyDescent="0.25">
      <c r="A34" s="55" t="s">
        <v>31</v>
      </c>
      <c r="B34" s="55"/>
      <c r="C34" s="55"/>
      <c r="D34" s="55"/>
      <c r="E34" s="55"/>
    </row>
    <row r="35" spans="1:5" x14ac:dyDescent="0.25">
      <c r="A35" s="55" t="s">
        <v>18</v>
      </c>
      <c r="B35" s="55"/>
      <c r="C35" s="55"/>
      <c r="D35" s="55"/>
      <c r="E35" s="55"/>
    </row>
    <row r="36" spans="1:5" x14ac:dyDescent="0.25">
      <c r="A36" s="64" t="s">
        <v>5</v>
      </c>
      <c r="B36" s="64"/>
      <c r="C36" s="64"/>
      <c r="D36" s="64"/>
      <c r="E36" s="64"/>
    </row>
    <row r="37" spans="1:5" x14ac:dyDescent="0.25">
      <c r="A37" s="55" t="s">
        <v>18</v>
      </c>
      <c r="B37" s="55"/>
      <c r="C37" s="55"/>
      <c r="D37" s="55"/>
      <c r="E37" s="55"/>
    </row>
    <row r="38" spans="1:5" x14ac:dyDescent="0.25">
      <c r="A38" s="65" t="s">
        <v>47</v>
      </c>
      <c r="B38" s="65"/>
      <c r="C38" s="65"/>
      <c r="D38" s="65"/>
      <c r="E38" s="5"/>
    </row>
    <row r="39" spans="1:5" x14ac:dyDescent="0.25">
      <c r="B39" s="62" t="s">
        <v>19</v>
      </c>
      <c r="C39" s="62"/>
      <c r="D39" s="62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ht="15" customHeight="1" x14ac:dyDescent="0.25">
      <c r="A41" s="65" t="s">
        <v>44</v>
      </c>
      <c r="B41" s="65"/>
      <c r="C41" s="65"/>
      <c r="D41" s="65"/>
      <c r="E41" s="65"/>
    </row>
    <row r="42" spans="1:5" x14ac:dyDescent="0.25">
      <c r="B42" s="62" t="s">
        <v>19</v>
      </c>
      <c r="C42" s="62"/>
      <c r="D42" s="62"/>
      <c r="E42" s="6" t="s">
        <v>6</v>
      </c>
    </row>
    <row r="44" spans="1:5" x14ac:dyDescent="0.25">
      <c r="A44" s="2" t="s">
        <v>36</v>
      </c>
    </row>
    <row r="45" spans="1:5" x14ac:dyDescent="0.25">
      <c r="A45" s="2" t="s">
        <v>35</v>
      </c>
    </row>
    <row r="46" spans="1:5" x14ac:dyDescent="0.25">
      <c r="A46" s="13" t="s">
        <v>32</v>
      </c>
    </row>
    <row r="47" spans="1:5" x14ac:dyDescent="0.25">
      <c r="A47" s="2" t="s">
        <v>39</v>
      </c>
      <c r="B47" s="14">
        <v>14248.45</v>
      </c>
    </row>
    <row r="48" spans="1:5" ht="31.5" x14ac:dyDescent="0.25">
      <c r="A48" s="17" t="s">
        <v>49</v>
      </c>
      <c r="B48" s="15"/>
    </row>
    <row r="49" spans="1:2" x14ac:dyDescent="0.25">
      <c r="A49" s="2" t="s">
        <v>34</v>
      </c>
      <c r="B49" s="15">
        <v>35930.61</v>
      </c>
    </row>
    <row r="50" spans="1:2" x14ac:dyDescent="0.25">
      <c r="A50" s="2" t="s">
        <v>48</v>
      </c>
      <c r="B50" s="15">
        <f>150*3</f>
        <v>450</v>
      </c>
    </row>
    <row r="51" spans="1:2" ht="30" x14ac:dyDescent="0.25">
      <c r="A51" s="26" t="s">
        <v>37</v>
      </c>
      <c r="B51" s="15">
        <f>E30</f>
        <v>58599.785999999993</v>
      </c>
    </row>
    <row r="52" spans="1:2" x14ac:dyDescent="0.25">
      <c r="A52" s="16" t="s">
        <v>33</v>
      </c>
      <c r="B52" s="18">
        <f>B47+B49+B50-B51</f>
        <v>-7970.7259999999951</v>
      </c>
    </row>
    <row r="54" spans="1:2" x14ac:dyDescent="0.25">
      <c r="B54" s="2">
        <v>14248.45</v>
      </c>
    </row>
  </sheetData>
  <mergeCells count="29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view="pageBreakPreview" topLeftCell="A22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5.2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60</v>
      </c>
      <c r="B3" s="54"/>
      <c r="C3" s="54"/>
      <c r="D3" s="54"/>
      <c r="E3" s="54"/>
    </row>
    <row r="4" spans="1:5" s="1" customFormat="1" ht="15.75" x14ac:dyDescent="0.25">
      <c r="A4" s="20" t="s">
        <v>13</v>
      </c>
      <c r="B4" s="4"/>
      <c r="C4" s="4"/>
      <c r="D4" s="30"/>
      <c r="E4" s="29" t="s">
        <v>61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42</v>
      </c>
      <c r="B9" s="55"/>
      <c r="C9" s="55"/>
      <c r="D9" s="55"/>
      <c r="E9" s="55"/>
    </row>
    <row r="10" spans="1:5" ht="30" customHeight="1" x14ac:dyDescent="0.25">
      <c r="A10" s="59" t="s">
        <v>14</v>
      </c>
      <c r="B10" s="60"/>
      <c r="C10" s="60"/>
      <c r="D10" s="60"/>
      <c r="E10" s="60"/>
    </row>
    <row r="11" spans="1:5" ht="30" customHeight="1" x14ac:dyDescent="0.25">
      <c r="A11" s="55" t="s">
        <v>43</v>
      </c>
      <c r="B11" s="55"/>
      <c r="C11" s="55"/>
      <c r="D11" s="55"/>
      <c r="E11" s="55"/>
    </row>
    <row r="12" spans="1:5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17.25" customHeight="1" x14ac:dyDescent="0.25">
      <c r="A14" s="58" t="s">
        <v>2</v>
      </c>
      <c r="B14" s="61"/>
      <c r="C14" s="61"/>
      <c r="D14" s="61"/>
      <c r="E14" s="61"/>
    </row>
    <row r="15" spans="1:5" x14ac:dyDescent="0.25">
      <c r="A15" s="55" t="s">
        <v>45</v>
      </c>
      <c r="B15" s="55"/>
      <c r="C15" s="55"/>
      <c r="D15" s="55"/>
      <c r="E15" s="55"/>
    </row>
    <row r="16" spans="1:5" x14ac:dyDescent="0.25">
      <c r="A16" s="58" t="s">
        <v>16</v>
      </c>
      <c r="B16" s="61"/>
      <c r="C16" s="61"/>
      <c r="D16" s="61"/>
      <c r="E16" s="61"/>
    </row>
    <row r="17" spans="1:32" ht="30.75" customHeight="1" x14ac:dyDescent="0.25">
      <c r="A17" s="55" t="s">
        <v>17</v>
      </c>
      <c r="B17" s="55"/>
      <c r="C17" s="55"/>
      <c r="D17" s="55"/>
      <c r="E17" s="55"/>
    </row>
    <row r="18" spans="1:32" ht="62.25" customHeight="1" x14ac:dyDescent="0.25">
      <c r="A18" s="55" t="s">
        <v>26</v>
      </c>
      <c r="B18" s="55"/>
      <c r="C18" s="55"/>
      <c r="D18" s="55"/>
      <c r="E18" s="55"/>
    </row>
    <row r="19" spans="1:32" ht="30" customHeight="1" x14ac:dyDescent="0.25">
      <c r="A19" s="57" t="s">
        <v>27</v>
      </c>
      <c r="B19" s="57"/>
      <c r="C19" s="57"/>
      <c r="D19" s="57"/>
      <c r="E19" s="57"/>
    </row>
    <row r="20" spans="1:32" x14ac:dyDescent="0.25">
      <c r="A20" s="57"/>
      <c r="B20" s="57"/>
      <c r="C20" s="57"/>
      <c r="D20" s="57"/>
      <c r="E20" s="57"/>
      <c r="F20" s="2">
        <f>81.7+474</f>
        <v>555.70000000000005</v>
      </c>
      <c r="G20" s="2">
        <v>3</v>
      </c>
    </row>
    <row r="21" spans="1:32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2" ht="38.25" x14ac:dyDescent="0.25">
      <c r="A22" s="19" t="s">
        <v>41</v>
      </c>
      <c r="B22" s="9" t="s">
        <v>40</v>
      </c>
      <c r="C22" s="3" t="s">
        <v>4</v>
      </c>
      <c r="D22" s="3">
        <v>15.3</v>
      </c>
      <c r="E22" s="8">
        <f>D22*F20*G20</f>
        <v>25506.630000000005</v>
      </c>
    </row>
    <row r="23" spans="1:32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7268.5560000000005</v>
      </c>
    </row>
    <row r="24" spans="1:32" x14ac:dyDescent="0.25">
      <c r="A24" s="7" t="s">
        <v>28</v>
      </c>
      <c r="B24" s="9" t="s">
        <v>62</v>
      </c>
      <c r="C24" s="3" t="s">
        <v>30</v>
      </c>
      <c r="D24" s="3"/>
      <c r="E24" s="8">
        <v>0</v>
      </c>
      <c r="G24" s="21"/>
    </row>
    <row r="25" spans="1:32" s="22" customFormat="1" ht="30" x14ac:dyDescent="0.25">
      <c r="A25" s="42" t="s">
        <v>63</v>
      </c>
      <c r="B25" s="9" t="s">
        <v>64</v>
      </c>
      <c r="C25" s="3" t="s">
        <v>46</v>
      </c>
      <c r="D25" s="3">
        <v>4</v>
      </c>
      <c r="E25" s="31">
        <f>D25*260.07</f>
        <v>1040.28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s="22" customFormat="1" x14ac:dyDescent="0.25">
      <c r="A26" s="33"/>
      <c r="B26" s="9"/>
      <c r="C26" s="3"/>
      <c r="D26" s="3"/>
      <c r="E26" s="31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s="23" customFormat="1" ht="14.25" x14ac:dyDescent="0.2">
      <c r="A27" s="10" t="s">
        <v>24</v>
      </c>
      <c r="B27" s="11"/>
      <c r="C27" s="12"/>
      <c r="D27" s="12"/>
      <c r="E27" s="32">
        <f>SUM(E22:E26)</f>
        <v>33815.466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ht="33" customHeight="1" x14ac:dyDescent="0.25">
      <c r="A28" s="63" t="s">
        <v>65</v>
      </c>
      <c r="B28" s="63"/>
      <c r="C28" s="63"/>
      <c r="D28" s="63"/>
      <c r="E28" s="6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30.75" customHeight="1" x14ac:dyDescent="0.25">
      <c r="A29" s="55" t="s">
        <v>21</v>
      </c>
      <c r="B29" s="55"/>
      <c r="C29" s="55"/>
      <c r="D29" s="55"/>
      <c r="E29" s="55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4.25" customHeight="1" x14ac:dyDescent="0.25">
      <c r="A30" s="55" t="s">
        <v>20</v>
      </c>
      <c r="B30" s="55"/>
      <c r="C30" s="55"/>
      <c r="D30" s="55"/>
      <c r="E30" s="55"/>
    </row>
    <row r="31" spans="1:32" ht="30" customHeight="1" x14ac:dyDescent="0.25">
      <c r="A31" s="55" t="s">
        <v>31</v>
      </c>
      <c r="B31" s="55"/>
      <c r="C31" s="55"/>
      <c r="D31" s="55"/>
      <c r="E31" s="55"/>
    </row>
    <row r="32" spans="1:32" x14ac:dyDescent="0.25">
      <c r="A32" s="55" t="s">
        <v>18</v>
      </c>
      <c r="B32" s="55"/>
      <c r="C32" s="55"/>
      <c r="D32" s="55"/>
      <c r="E32" s="55"/>
    </row>
    <row r="33" spans="1:5" x14ac:dyDescent="0.25">
      <c r="A33" s="64" t="s">
        <v>5</v>
      </c>
      <c r="B33" s="64"/>
      <c r="C33" s="64"/>
      <c r="D33" s="64"/>
      <c r="E33" s="64"/>
    </row>
    <row r="34" spans="1:5" x14ac:dyDescent="0.25">
      <c r="A34" s="55" t="s">
        <v>18</v>
      </c>
      <c r="B34" s="55"/>
      <c r="C34" s="55"/>
      <c r="D34" s="55"/>
      <c r="E34" s="55"/>
    </row>
    <row r="35" spans="1:5" x14ac:dyDescent="0.25">
      <c r="A35" s="65" t="s">
        <v>47</v>
      </c>
      <c r="B35" s="65"/>
      <c r="C35" s="65"/>
      <c r="D35" s="65"/>
      <c r="E35" s="5"/>
    </row>
    <row r="36" spans="1:5" x14ac:dyDescent="0.25">
      <c r="B36" s="62" t="s">
        <v>19</v>
      </c>
      <c r="C36" s="62"/>
      <c r="D36" s="62"/>
      <c r="E36" s="6" t="s">
        <v>6</v>
      </c>
    </row>
    <row r="37" spans="1:5" x14ac:dyDescent="0.25">
      <c r="A37" s="35"/>
      <c r="B37" s="35"/>
      <c r="C37" s="35"/>
      <c r="D37" s="35"/>
      <c r="E37" s="35"/>
    </row>
    <row r="38" spans="1:5" ht="15" customHeight="1" x14ac:dyDescent="0.25">
      <c r="A38" s="65" t="s">
        <v>44</v>
      </c>
      <c r="B38" s="65"/>
      <c r="C38" s="65"/>
      <c r="D38" s="65"/>
      <c r="E38" s="65"/>
    </row>
    <row r="39" spans="1:5" x14ac:dyDescent="0.25">
      <c r="B39" s="62" t="s">
        <v>19</v>
      </c>
      <c r="C39" s="62"/>
      <c r="D39" s="62"/>
      <c r="E39" s="6" t="s">
        <v>6</v>
      </c>
    </row>
    <row r="41" spans="1:5" x14ac:dyDescent="0.25">
      <c r="A41" s="2" t="s">
        <v>36</v>
      </c>
    </row>
    <row r="42" spans="1:5" x14ac:dyDescent="0.25">
      <c r="A42" s="2" t="s">
        <v>35</v>
      </c>
    </row>
    <row r="43" spans="1:5" x14ac:dyDescent="0.25">
      <c r="A43" s="13" t="s">
        <v>32</v>
      </c>
    </row>
    <row r="44" spans="1:5" x14ac:dyDescent="0.25">
      <c r="A44" s="2" t="s">
        <v>39</v>
      </c>
      <c r="B44" s="14">
        <f>'1кв'!B52</f>
        <v>-7970.7259999999951</v>
      </c>
    </row>
    <row r="45" spans="1:5" ht="31.5" x14ac:dyDescent="0.25">
      <c r="A45" s="17" t="s">
        <v>49</v>
      </c>
      <c r="B45" s="15"/>
    </row>
    <row r="46" spans="1:5" x14ac:dyDescent="0.25">
      <c r="A46" s="2" t="s">
        <v>34</v>
      </c>
      <c r="B46" s="15">
        <v>38039</v>
      </c>
    </row>
    <row r="47" spans="1:5" x14ac:dyDescent="0.25">
      <c r="A47" s="2" t="s">
        <v>48</v>
      </c>
      <c r="B47" s="15">
        <f>150*3</f>
        <v>450</v>
      </c>
    </row>
    <row r="48" spans="1:5" ht="30" x14ac:dyDescent="0.25">
      <c r="A48" s="34" t="s">
        <v>37</v>
      </c>
      <c r="B48" s="15">
        <f>E27</f>
        <v>33815.466</v>
      </c>
    </row>
    <row r="49" spans="1:2" x14ac:dyDescent="0.25">
      <c r="A49" s="16" t="s">
        <v>33</v>
      </c>
      <c r="B49" s="18">
        <f>B44+B46+B47-B48</f>
        <v>-3297.1919999999955</v>
      </c>
    </row>
  </sheetData>
  <mergeCells count="29">
    <mergeCell ref="A34:E34"/>
    <mergeCell ref="A35:D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5.2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66</v>
      </c>
      <c r="B3" s="54"/>
      <c r="C3" s="54"/>
      <c r="D3" s="54"/>
      <c r="E3" s="54"/>
    </row>
    <row r="4" spans="1:5" s="1" customFormat="1" ht="15.75" x14ac:dyDescent="0.25">
      <c r="A4" s="20" t="s">
        <v>13</v>
      </c>
      <c r="B4" s="4"/>
      <c r="C4" s="4"/>
      <c r="D4" s="30"/>
      <c r="E4" s="29" t="s">
        <v>67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42</v>
      </c>
      <c r="B9" s="55"/>
      <c r="C9" s="55"/>
      <c r="D9" s="55"/>
      <c r="E9" s="55"/>
    </row>
    <row r="10" spans="1:5" ht="30" customHeight="1" x14ac:dyDescent="0.25">
      <c r="A10" s="59" t="s">
        <v>14</v>
      </c>
      <c r="B10" s="60"/>
      <c r="C10" s="60"/>
      <c r="D10" s="60"/>
      <c r="E10" s="60"/>
    </row>
    <row r="11" spans="1:5" ht="30" customHeight="1" x14ac:dyDescent="0.25">
      <c r="A11" s="55" t="s">
        <v>43</v>
      </c>
      <c r="B11" s="55"/>
      <c r="C11" s="55"/>
      <c r="D11" s="55"/>
      <c r="E11" s="55"/>
    </row>
    <row r="12" spans="1:5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17.25" customHeight="1" x14ac:dyDescent="0.25">
      <c r="A14" s="58" t="s">
        <v>2</v>
      </c>
      <c r="B14" s="61"/>
      <c r="C14" s="61"/>
      <c r="D14" s="61"/>
      <c r="E14" s="61"/>
    </row>
    <row r="15" spans="1:5" x14ac:dyDescent="0.25">
      <c r="A15" s="55" t="s">
        <v>45</v>
      </c>
      <c r="B15" s="55"/>
      <c r="C15" s="55"/>
      <c r="D15" s="55"/>
      <c r="E15" s="55"/>
    </row>
    <row r="16" spans="1:5" x14ac:dyDescent="0.25">
      <c r="A16" s="58" t="s">
        <v>16</v>
      </c>
      <c r="B16" s="61"/>
      <c r="C16" s="61"/>
      <c r="D16" s="61"/>
      <c r="E16" s="61"/>
    </row>
    <row r="17" spans="1:32" ht="30.75" customHeight="1" x14ac:dyDescent="0.25">
      <c r="A17" s="55" t="s">
        <v>17</v>
      </c>
      <c r="B17" s="55"/>
      <c r="C17" s="55"/>
      <c r="D17" s="55"/>
      <c r="E17" s="55"/>
    </row>
    <row r="18" spans="1:32" ht="62.25" customHeight="1" x14ac:dyDescent="0.25">
      <c r="A18" s="55" t="s">
        <v>26</v>
      </c>
      <c r="B18" s="55"/>
      <c r="C18" s="55"/>
      <c r="D18" s="55"/>
      <c r="E18" s="55"/>
    </row>
    <row r="19" spans="1:32" ht="30" customHeight="1" x14ac:dyDescent="0.25">
      <c r="A19" s="57" t="s">
        <v>27</v>
      </c>
      <c r="B19" s="57"/>
      <c r="C19" s="57"/>
      <c r="D19" s="57"/>
      <c r="E19" s="57"/>
    </row>
    <row r="20" spans="1:32" x14ac:dyDescent="0.25">
      <c r="A20" s="57"/>
      <c r="B20" s="57"/>
      <c r="C20" s="57"/>
      <c r="D20" s="57"/>
      <c r="E20" s="57"/>
      <c r="F20" s="2">
        <f>81.7+474</f>
        <v>555.70000000000005</v>
      </c>
      <c r="G20" s="2">
        <v>3</v>
      </c>
    </row>
    <row r="21" spans="1:32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2" ht="38.25" x14ac:dyDescent="0.25">
      <c r="A22" s="19" t="s">
        <v>41</v>
      </c>
      <c r="B22" s="9" t="s">
        <v>40</v>
      </c>
      <c r="C22" s="3" t="s">
        <v>4</v>
      </c>
      <c r="D22" s="3">
        <v>16.809999999999999</v>
      </c>
      <c r="E22" s="8">
        <f>D22*F20*G20</f>
        <v>28023.951000000001</v>
      </c>
    </row>
    <row r="23" spans="1:32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D23*F20*G20</f>
        <v>7802.0280000000002</v>
      </c>
    </row>
    <row r="24" spans="1:32" x14ac:dyDescent="0.25">
      <c r="A24" s="7" t="s">
        <v>28</v>
      </c>
      <c r="B24" s="9" t="s">
        <v>68</v>
      </c>
      <c r="C24" s="3" t="s">
        <v>30</v>
      </c>
      <c r="D24" s="3"/>
      <c r="E24" s="8">
        <v>0</v>
      </c>
      <c r="G24" s="21"/>
    </row>
    <row r="25" spans="1:32" s="22" customFormat="1" ht="30" x14ac:dyDescent="0.25">
      <c r="A25" s="42" t="s">
        <v>69</v>
      </c>
      <c r="B25" s="9" t="s">
        <v>70</v>
      </c>
      <c r="C25" s="3" t="s">
        <v>30</v>
      </c>
      <c r="D25" s="3"/>
      <c r="E25" s="8">
        <v>7594.4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s="22" customFormat="1" x14ac:dyDescent="0.25">
      <c r="A26" s="42"/>
      <c r="B26" s="9"/>
      <c r="C26" s="3"/>
      <c r="D26" s="3"/>
      <c r="E26" s="8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s="23" customFormat="1" ht="14.25" x14ac:dyDescent="0.2">
      <c r="A27" s="10" t="s">
        <v>24</v>
      </c>
      <c r="B27" s="11"/>
      <c r="C27" s="12"/>
      <c r="D27" s="12"/>
      <c r="E27" s="50">
        <f>SUM(E22:E26)</f>
        <v>43420.379000000001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ht="33" customHeight="1" x14ac:dyDescent="0.25">
      <c r="A28" s="63" t="s">
        <v>71</v>
      </c>
      <c r="B28" s="63"/>
      <c r="C28" s="63"/>
      <c r="D28" s="63"/>
      <c r="E28" s="6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30.75" customHeight="1" x14ac:dyDescent="0.25">
      <c r="A29" s="55" t="s">
        <v>21</v>
      </c>
      <c r="B29" s="55"/>
      <c r="C29" s="55"/>
      <c r="D29" s="55"/>
      <c r="E29" s="55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4.25" customHeight="1" x14ac:dyDescent="0.25">
      <c r="A30" s="55" t="s">
        <v>20</v>
      </c>
      <c r="B30" s="55"/>
      <c r="C30" s="55"/>
      <c r="D30" s="55"/>
      <c r="E30" s="55"/>
    </row>
    <row r="31" spans="1:32" ht="30" customHeight="1" x14ac:dyDescent="0.25">
      <c r="A31" s="55" t="s">
        <v>31</v>
      </c>
      <c r="B31" s="55"/>
      <c r="C31" s="55"/>
      <c r="D31" s="55"/>
      <c r="E31" s="55"/>
    </row>
    <row r="32" spans="1:32" x14ac:dyDescent="0.25">
      <c r="A32" s="55" t="s">
        <v>18</v>
      </c>
      <c r="B32" s="55"/>
      <c r="C32" s="55"/>
      <c r="D32" s="55"/>
      <c r="E32" s="55"/>
    </row>
    <row r="33" spans="1:5" x14ac:dyDescent="0.25">
      <c r="A33" s="64" t="s">
        <v>5</v>
      </c>
      <c r="B33" s="64"/>
      <c r="C33" s="64"/>
      <c r="D33" s="64"/>
      <c r="E33" s="64"/>
    </row>
    <row r="34" spans="1:5" x14ac:dyDescent="0.25">
      <c r="A34" s="55" t="s">
        <v>18</v>
      </c>
      <c r="B34" s="55"/>
      <c r="C34" s="55"/>
      <c r="D34" s="55"/>
      <c r="E34" s="55"/>
    </row>
    <row r="35" spans="1:5" x14ac:dyDescent="0.25">
      <c r="A35" s="65" t="s">
        <v>47</v>
      </c>
      <c r="B35" s="65"/>
      <c r="C35" s="65"/>
      <c r="D35" s="65"/>
      <c r="E35" s="5"/>
    </row>
    <row r="36" spans="1:5" x14ac:dyDescent="0.25">
      <c r="B36" s="62" t="s">
        <v>19</v>
      </c>
      <c r="C36" s="62"/>
      <c r="D36" s="62"/>
      <c r="E36" s="6" t="s">
        <v>6</v>
      </c>
    </row>
    <row r="37" spans="1:5" x14ac:dyDescent="0.25">
      <c r="A37" s="44"/>
      <c r="B37" s="44"/>
      <c r="C37" s="44"/>
      <c r="D37" s="44"/>
      <c r="E37" s="44"/>
    </row>
    <row r="38" spans="1:5" ht="15" customHeight="1" x14ac:dyDescent="0.25">
      <c r="A38" s="65" t="s">
        <v>44</v>
      </c>
      <c r="B38" s="65"/>
      <c r="C38" s="65"/>
      <c r="D38" s="65"/>
      <c r="E38" s="65"/>
    </row>
    <row r="39" spans="1:5" x14ac:dyDescent="0.25">
      <c r="B39" s="62" t="s">
        <v>19</v>
      </c>
      <c r="C39" s="62"/>
      <c r="D39" s="62"/>
      <c r="E39" s="6" t="s">
        <v>6</v>
      </c>
    </row>
    <row r="41" spans="1:5" x14ac:dyDescent="0.25">
      <c r="A41" s="46" t="s">
        <v>36</v>
      </c>
    </row>
    <row r="42" spans="1:5" x14ac:dyDescent="0.25">
      <c r="A42" s="46" t="s">
        <v>35</v>
      </c>
    </row>
    <row r="43" spans="1:5" x14ac:dyDescent="0.25">
      <c r="A43" s="13" t="s">
        <v>32</v>
      </c>
    </row>
    <row r="44" spans="1:5" x14ac:dyDescent="0.25">
      <c r="A44" s="2" t="s">
        <v>39</v>
      </c>
      <c r="B44" s="14">
        <f>'2кв'!B49</f>
        <v>-3297.1919999999955</v>
      </c>
    </row>
    <row r="45" spans="1:5" x14ac:dyDescent="0.25">
      <c r="A45" s="2" t="s">
        <v>72</v>
      </c>
      <c r="B45" s="15"/>
    </row>
    <row r="46" spans="1:5" x14ac:dyDescent="0.25">
      <c r="A46" s="2" t="s">
        <v>34</v>
      </c>
      <c r="B46" s="15">
        <v>40937.81</v>
      </c>
    </row>
    <row r="47" spans="1:5" x14ac:dyDescent="0.25">
      <c r="A47" s="2" t="s">
        <v>48</v>
      </c>
      <c r="B47" s="15">
        <f>150*2</f>
        <v>300</v>
      </c>
    </row>
    <row r="48" spans="1:5" ht="30" x14ac:dyDescent="0.25">
      <c r="A48" s="43" t="s">
        <v>37</v>
      </c>
      <c r="B48" s="15">
        <f>E27</f>
        <v>43420.379000000001</v>
      </c>
    </row>
    <row r="49" spans="1:2" x14ac:dyDescent="0.25">
      <c r="A49" s="16" t="s">
        <v>33</v>
      </c>
      <c r="B49" s="18">
        <f>B44+B46+B47-B48</f>
        <v>-5479.7609999999986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view="pageBreakPreview" topLeftCell="A34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5.2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73</v>
      </c>
      <c r="B3" s="54"/>
      <c r="C3" s="54"/>
      <c r="D3" s="54"/>
      <c r="E3" s="54"/>
    </row>
    <row r="4" spans="1:5" s="1" customFormat="1" ht="15.75" x14ac:dyDescent="0.25">
      <c r="A4" s="20" t="s">
        <v>13</v>
      </c>
      <c r="B4" s="4"/>
      <c r="C4" s="4"/>
      <c r="D4" s="30"/>
      <c r="E4" s="29" t="s">
        <v>74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58" t="s">
        <v>1</v>
      </c>
      <c r="B8" s="58"/>
      <c r="C8" s="58"/>
      <c r="D8" s="58"/>
      <c r="E8" s="58"/>
    </row>
    <row r="9" spans="1:5" x14ac:dyDescent="0.25">
      <c r="A9" s="55" t="s">
        <v>42</v>
      </c>
      <c r="B9" s="55"/>
      <c r="C9" s="55"/>
      <c r="D9" s="55"/>
      <c r="E9" s="55"/>
    </row>
    <row r="10" spans="1:5" ht="30" customHeight="1" x14ac:dyDescent="0.25">
      <c r="A10" s="59" t="s">
        <v>14</v>
      </c>
      <c r="B10" s="60"/>
      <c r="C10" s="60"/>
      <c r="D10" s="60"/>
      <c r="E10" s="60"/>
    </row>
    <row r="11" spans="1:5" ht="30" customHeight="1" x14ac:dyDescent="0.25">
      <c r="A11" s="55" t="s">
        <v>43</v>
      </c>
      <c r="B11" s="55"/>
      <c r="C11" s="55"/>
      <c r="D11" s="55"/>
      <c r="E11" s="55"/>
    </row>
    <row r="12" spans="1:5" x14ac:dyDescent="0.25">
      <c r="A12" s="58" t="s">
        <v>15</v>
      </c>
      <c r="B12" s="61"/>
      <c r="C12" s="61"/>
      <c r="D12" s="61"/>
      <c r="E12" s="61"/>
    </row>
    <row r="13" spans="1:5" x14ac:dyDescent="0.25">
      <c r="A13" s="55" t="s">
        <v>22</v>
      </c>
      <c r="B13" s="55"/>
      <c r="C13" s="55"/>
      <c r="D13" s="55"/>
      <c r="E13" s="55"/>
    </row>
    <row r="14" spans="1:5" ht="17.25" customHeight="1" x14ac:dyDescent="0.25">
      <c r="A14" s="58" t="s">
        <v>2</v>
      </c>
      <c r="B14" s="61"/>
      <c r="C14" s="61"/>
      <c r="D14" s="61"/>
      <c r="E14" s="61"/>
    </row>
    <row r="15" spans="1:5" x14ac:dyDescent="0.25">
      <c r="A15" s="55" t="s">
        <v>45</v>
      </c>
      <c r="B15" s="55"/>
      <c r="C15" s="55"/>
      <c r="D15" s="55"/>
      <c r="E15" s="55"/>
    </row>
    <row r="16" spans="1:5" x14ac:dyDescent="0.25">
      <c r="A16" s="58" t="s">
        <v>16</v>
      </c>
      <c r="B16" s="61"/>
      <c r="C16" s="61"/>
      <c r="D16" s="61"/>
      <c r="E16" s="61"/>
    </row>
    <row r="17" spans="1:32" ht="30.75" customHeight="1" x14ac:dyDescent="0.25">
      <c r="A17" s="55" t="s">
        <v>17</v>
      </c>
      <c r="B17" s="55"/>
      <c r="C17" s="55"/>
      <c r="D17" s="55"/>
      <c r="E17" s="55"/>
    </row>
    <row r="18" spans="1:32" ht="62.25" customHeight="1" x14ac:dyDescent="0.25">
      <c r="A18" s="55" t="s">
        <v>26</v>
      </c>
      <c r="B18" s="55"/>
      <c r="C18" s="55"/>
      <c r="D18" s="55"/>
      <c r="E18" s="55"/>
    </row>
    <row r="19" spans="1:32" ht="30" customHeight="1" x14ac:dyDescent="0.25">
      <c r="A19" s="57" t="s">
        <v>27</v>
      </c>
      <c r="B19" s="57"/>
      <c r="C19" s="57"/>
      <c r="D19" s="57"/>
      <c r="E19" s="57"/>
    </row>
    <row r="20" spans="1:32" x14ac:dyDescent="0.25">
      <c r="A20" s="57"/>
      <c r="B20" s="57"/>
      <c r="C20" s="57"/>
      <c r="D20" s="57"/>
      <c r="E20" s="57"/>
      <c r="F20" s="2">
        <f>81.7+474</f>
        <v>555.70000000000005</v>
      </c>
      <c r="G20" s="2">
        <v>3</v>
      </c>
    </row>
    <row r="21" spans="1:32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2" ht="38.25" x14ac:dyDescent="0.25">
      <c r="A22" s="19" t="s">
        <v>41</v>
      </c>
      <c r="B22" s="9" t="s">
        <v>40</v>
      </c>
      <c r="C22" s="3" t="s">
        <v>4</v>
      </c>
      <c r="D22" s="3">
        <v>16.809999999999999</v>
      </c>
      <c r="E22" s="8">
        <f>D22*F20*G20</f>
        <v>28023.951000000001</v>
      </c>
    </row>
    <row r="23" spans="1:32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D23*F20*G20</f>
        <v>7802.0280000000002</v>
      </c>
    </row>
    <row r="24" spans="1:32" x14ac:dyDescent="0.25">
      <c r="A24" s="7" t="s">
        <v>28</v>
      </c>
      <c r="B24" s="9" t="s">
        <v>75</v>
      </c>
      <c r="C24" s="3" t="s">
        <v>30</v>
      </c>
      <c r="D24" s="3"/>
      <c r="E24" s="8">
        <v>0</v>
      </c>
      <c r="G24" s="21"/>
    </row>
    <row r="25" spans="1:32" s="22" customFormat="1" x14ac:dyDescent="0.25">
      <c r="A25" s="42"/>
      <c r="B25" s="9"/>
      <c r="C25" s="3"/>
      <c r="D25" s="3"/>
      <c r="E25" s="8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s="23" customFormat="1" ht="14.25" x14ac:dyDescent="0.2">
      <c r="A26" s="10" t="s">
        <v>24</v>
      </c>
      <c r="B26" s="11"/>
      <c r="C26" s="12"/>
      <c r="D26" s="12"/>
      <c r="E26" s="50">
        <f>SUM(E22:E25)</f>
        <v>35825.978999999999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</row>
    <row r="27" spans="1:32" ht="33" customHeight="1" x14ac:dyDescent="0.25">
      <c r="A27" s="63" t="s">
        <v>76</v>
      </c>
      <c r="B27" s="63"/>
      <c r="C27" s="63"/>
      <c r="D27" s="63"/>
      <c r="E27" s="6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30.75" customHeight="1" x14ac:dyDescent="0.25">
      <c r="A28" s="55" t="s">
        <v>21</v>
      </c>
      <c r="B28" s="55"/>
      <c r="C28" s="55"/>
      <c r="D28" s="55"/>
      <c r="E28" s="55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4.25" customHeight="1" x14ac:dyDescent="0.25">
      <c r="A29" s="55" t="s">
        <v>20</v>
      </c>
      <c r="B29" s="55"/>
      <c r="C29" s="55"/>
      <c r="D29" s="55"/>
      <c r="E29" s="55"/>
    </row>
    <row r="30" spans="1:32" ht="30" customHeight="1" x14ac:dyDescent="0.25">
      <c r="A30" s="55" t="s">
        <v>31</v>
      </c>
      <c r="B30" s="55"/>
      <c r="C30" s="55"/>
      <c r="D30" s="55"/>
      <c r="E30" s="55"/>
    </row>
    <row r="31" spans="1:32" x14ac:dyDescent="0.25">
      <c r="A31" s="55" t="s">
        <v>18</v>
      </c>
      <c r="B31" s="55"/>
      <c r="C31" s="55"/>
      <c r="D31" s="55"/>
      <c r="E31" s="55"/>
    </row>
    <row r="32" spans="1:32" x14ac:dyDescent="0.25">
      <c r="A32" s="64" t="s">
        <v>5</v>
      </c>
      <c r="B32" s="64"/>
      <c r="C32" s="64"/>
      <c r="D32" s="64"/>
      <c r="E32" s="64"/>
    </row>
    <row r="33" spans="1:5" x14ac:dyDescent="0.25">
      <c r="A33" s="55" t="s">
        <v>18</v>
      </c>
      <c r="B33" s="55"/>
      <c r="C33" s="55"/>
      <c r="D33" s="55"/>
      <c r="E33" s="55"/>
    </row>
    <row r="34" spans="1:5" x14ac:dyDescent="0.25">
      <c r="A34" s="65" t="s">
        <v>47</v>
      </c>
      <c r="B34" s="65"/>
      <c r="C34" s="65"/>
      <c r="D34" s="65"/>
      <c r="E34" s="5"/>
    </row>
    <row r="35" spans="1:5" x14ac:dyDescent="0.25">
      <c r="B35" s="62" t="s">
        <v>19</v>
      </c>
      <c r="C35" s="62"/>
      <c r="D35" s="62"/>
      <c r="E35" s="6" t="s">
        <v>6</v>
      </c>
    </row>
    <row r="36" spans="1:5" x14ac:dyDescent="0.25">
      <c r="A36" s="48"/>
      <c r="B36" s="48"/>
      <c r="C36" s="48"/>
      <c r="D36" s="48"/>
      <c r="E36" s="48"/>
    </row>
    <row r="37" spans="1:5" ht="15" customHeight="1" x14ac:dyDescent="0.25">
      <c r="A37" s="65" t="s">
        <v>44</v>
      </c>
      <c r="B37" s="65"/>
      <c r="C37" s="65"/>
      <c r="D37" s="65"/>
      <c r="E37" s="65"/>
    </row>
    <row r="38" spans="1:5" x14ac:dyDescent="0.25">
      <c r="B38" s="62" t="s">
        <v>19</v>
      </c>
      <c r="C38" s="62"/>
      <c r="D38" s="62"/>
      <c r="E38" s="6" t="s">
        <v>6</v>
      </c>
    </row>
    <row r="40" spans="1:5" x14ac:dyDescent="0.25">
      <c r="A40" s="46" t="s">
        <v>36</v>
      </c>
    </row>
    <row r="41" spans="1:5" x14ac:dyDescent="0.25">
      <c r="A41" s="46" t="s">
        <v>35</v>
      </c>
    </row>
    <row r="42" spans="1:5" x14ac:dyDescent="0.25">
      <c r="A42" s="13" t="s">
        <v>32</v>
      </c>
    </row>
    <row r="43" spans="1:5" x14ac:dyDescent="0.25">
      <c r="A43" s="2" t="s">
        <v>39</v>
      </c>
      <c r="B43" s="14">
        <f>'3кв'!B49</f>
        <v>-5479.7609999999986</v>
      </c>
    </row>
    <row r="44" spans="1:5" x14ac:dyDescent="0.25">
      <c r="A44" s="2" t="s">
        <v>72</v>
      </c>
      <c r="B44" s="15"/>
    </row>
    <row r="45" spans="1:5" x14ac:dyDescent="0.25">
      <c r="A45" s="2" t="s">
        <v>34</v>
      </c>
      <c r="B45" s="15">
        <v>48428.45</v>
      </c>
    </row>
    <row r="46" spans="1:5" x14ac:dyDescent="0.25">
      <c r="B46" s="15"/>
    </row>
    <row r="47" spans="1:5" ht="30" x14ac:dyDescent="0.25">
      <c r="A47" s="47" t="s">
        <v>37</v>
      </c>
      <c r="B47" s="15">
        <f>E26</f>
        <v>35825.978999999999</v>
      </c>
    </row>
    <row r="48" spans="1:5" x14ac:dyDescent="0.25">
      <c r="A48" s="16" t="s">
        <v>33</v>
      </c>
      <c r="B48" s="18">
        <f>B43+B45+B46-B47</f>
        <v>7122.7099999999991</v>
      </c>
    </row>
  </sheetData>
  <mergeCells count="29">
    <mergeCell ref="A33:E33"/>
    <mergeCell ref="A34:D34"/>
    <mergeCell ref="B35:D35"/>
    <mergeCell ref="A37:E37"/>
    <mergeCell ref="B38:D38"/>
    <mergeCell ref="A27:E27"/>
    <mergeCell ref="A28:E28"/>
    <mergeCell ref="A29:E29"/>
    <mergeCell ref="A30:E30"/>
    <mergeCell ref="A31:E31"/>
    <mergeCell ref="A32:E32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13" zoomScaleSheetLayoutView="100" workbookViewId="0">
      <selection activeCell="C14" sqref="C14"/>
    </sheetView>
  </sheetViews>
  <sheetFormatPr defaultRowHeight="15.75" x14ac:dyDescent="0.25"/>
  <cols>
    <col min="1" max="1" width="10.5703125" style="68" customWidth="1"/>
    <col min="2" max="2" width="69.5703125" style="68" customWidth="1"/>
    <col min="3" max="3" width="15.28515625" style="68" customWidth="1"/>
    <col min="4" max="4" width="11.85546875" style="68" customWidth="1"/>
    <col min="5" max="5" width="14.7109375" style="68" customWidth="1"/>
    <col min="6" max="6" width="12.42578125" style="68" customWidth="1"/>
    <col min="7" max="7" width="12" style="68" customWidth="1"/>
    <col min="8" max="8" width="13.5703125" style="68" customWidth="1"/>
    <col min="9" max="16384" width="9.140625" style="68"/>
  </cols>
  <sheetData>
    <row r="1" spans="1:5" x14ac:dyDescent="0.25">
      <c r="A1" s="66" t="s">
        <v>77</v>
      </c>
      <c r="B1" s="66"/>
      <c r="C1" s="66"/>
      <c r="D1" s="67"/>
    </row>
    <row r="2" spans="1:5" x14ac:dyDescent="0.25">
      <c r="A2" s="69" t="s">
        <v>78</v>
      </c>
      <c r="B2" s="69"/>
      <c r="C2" s="69"/>
      <c r="D2" s="70"/>
    </row>
    <row r="3" spans="1:5" x14ac:dyDescent="0.25">
      <c r="A3" s="69" t="s">
        <v>79</v>
      </c>
      <c r="B3" s="69"/>
      <c r="C3" s="69"/>
      <c r="D3" s="70"/>
    </row>
    <row r="4" spans="1:5" x14ac:dyDescent="0.25">
      <c r="A4" s="66" t="s">
        <v>100</v>
      </c>
      <c r="B4" s="66"/>
      <c r="C4" s="66"/>
      <c r="D4" s="67"/>
    </row>
    <row r="5" spans="1:5" x14ac:dyDescent="0.25">
      <c r="A5" s="71"/>
      <c r="B5" s="71"/>
      <c r="C5" s="71"/>
      <c r="D5" s="1"/>
    </row>
    <row r="6" spans="1:5" x14ac:dyDescent="0.25">
      <c r="A6" s="70"/>
      <c r="B6" s="72" t="s">
        <v>80</v>
      </c>
      <c r="C6" s="73">
        <f>'1кв'!B47</f>
        <v>14248.45</v>
      </c>
      <c r="D6" s="74"/>
    </row>
    <row r="7" spans="1:5" x14ac:dyDescent="0.25">
      <c r="A7" s="75" t="s">
        <v>81</v>
      </c>
      <c r="B7" s="72" t="s">
        <v>102</v>
      </c>
      <c r="C7" s="73"/>
      <c r="D7" s="74"/>
    </row>
    <row r="8" spans="1:5" x14ac:dyDescent="0.25">
      <c r="B8" s="76" t="s">
        <v>82</v>
      </c>
      <c r="C8" s="77">
        <f>'1кв'!B49+'2кв'!B46+'3кв'!B46+'4кв'!B45</f>
        <v>163335.87</v>
      </c>
      <c r="D8" s="78"/>
    </row>
    <row r="9" spans="1:5" x14ac:dyDescent="0.25">
      <c r="B9" s="76" t="s">
        <v>101</v>
      </c>
      <c r="C9" s="77">
        <f>'1кв'!B50+'2кв'!B47+'3кв'!B47+'4кв'!B46</f>
        <v>1200</v>
      </c>
      <c r="D9" s="78"/>
    </row>
    <row r="10" spans="1:5" x14ac:dyDescent="0.25">
      <c r="A10" s="79"/>
      <c r="B10" s="76" t="s">
        <v>83</v>
      </c>
      <c r="C10" s="80">
        <f>SUM(C8:C9)</f>
        <v>164535.87</v>
      </c>
      <c r="D10" s="74"/>
    </row>
    <row r="11" spans="1:5" x14ac:dyDescent="0.25">
      <c r="A11" s="1"/>
      <c r="B11" s="81"/>
      <c r="C11" s="81"/>
      <c r="D11" s="82"/>
    </row>
    <row r="12" spans="1:5" x14ac:dyDescent="0.25">
      <c r="A12" s="83" t="s">
        <v>84</v>
      </c>
      <c r="B12" s="84" t="s">
        <v>85</v>
      </c>
      <c r="C12" s="77">
        <f>'1кв'!E22+'2кв'!E22+'3кв'!E22+'4кв'!E22</f>
        <v>107061.16200000001</v>
      </c>
      <c r="D12" s="82"/>
    </row>
    <row r="13" spans="1:5" x14ac:dyDescent="0.25">
      <c r="A13" s="83"/>
      <c r="B13" s="85" t="s">
        <v>38</v>
      </c>
      <c r="C13" s="77">
        <f>'1кв'!E23+'2кв'!E23+'3кв'!E23+'4кв'!E23</f>
        <v>30141.167999999998</v>
      </c>
      <c r="D13" s="82"/>
    </row>
    <row r="14" spans="1:5" x14ac:dyDescent="0.25">
      <c r="A14" s="1"/>
      <c r="B14" s="85" t="s">
        <v>28</v>
      </c>
      <c r="C14" s="77">
        <f>'1кв'!E24+'2кв'!E24+'3кв'!E24+'4кв'!E24</f>
        <v>419.5</v>
      </c>
      <c r="D14" s="82"/>
      <c r="E14" s="86"/>
    </row>
    <row r="15" spans="1:5" x14ac:dyDescent="0.25">
      <c r="A15" s="83"/>
      <c r="B15" s="87" t="s">
        <v>103</v>
      </c>
      <c r="C15" s="77">
        <f>'1кв'!E28+'2кв'!E25</f>
        <v>3120.84</v>
      </c>
      <c r="D15" s="82"/>
    </row>
    <row r="16" spans="1:5" x14ac:dyDescent="0.25">
      <c r="A16" s="83"/>
      <c r="B16" s="88" t="s">
        <v>86</v>
      </c>
      <c r="C16" s="77">
        <f>SUM(C17:C22)</f>
        <v>30918.940000000002</v>
      </c>
      <c r="D16" s="82"/>
    </row>
    <row r="17" spans="1:5" x14ac:dyDescent="0.25">
      <c r="A17" s="83"/>
      <c r="B17" s="88" t="s">
        <v>87</v>
      </c>
      <c r="C17" s="77">
        <v>0</v>
      </c>
      <c r="D17" s="82"/>
    </row>
    <row r="18" spans="1:5" ht="31.5" x14ac:dyDescent="0.25">
      <c r="A18" s="83"/>
      <c r="B18" s="88" t="s">
        <v>88</v>
      </c>
      <c r="C18" s="77">
        <f>'1кв'!E25</f>
        <v>826</v>
      </c>
      <c r="D18" s="82"/>
    </row>
    <row r="19" spans="1:5" x14ac:dyDescent="0.25">
      <c r="A19" s="83"/>
      <c r="B19" s="88" t="s">
        <v>104</v>
      </c>
      <c r="C19" s="77">
        <f>'1кв'!E26</f>
        <v>13363.34</v>
      </c>
      <c r="D19" s="82"/>
    </row>
    <row r="20" spans="1:5" x14ac:dyDescent="0.25">
      <c r="A20" s="83"/>
      <c r="B20" s="88" t="s">
        <v>105</v>
      </c>
      <c r="C20" s="77">
        <f>'1кв'!E27</f>
        <v>9135.2000000000007</v>
      </c>
      <c r="D20" s="82"/>
    </row>
    <row r="21" spans="1:5" x14ac:dyDescent="0.25">
      <c r="A21" s="83"/>
      <c r="B21" s="88" t="s">
        <v>106</v>
      </c>
      <c r="C21" s="77">
        <f>'3кв'!E25</f>
        <v>7594.4</v>
      </c>
      <c r="D21" s="82"/>
    </row>
    <row r="22" spans="1:5" x14ac:dyDescent="0.25">
      <c r="A22" s="83"/>
      <c r="B22" s="88"/>
      <c r="C22" s="77"/>
      <c r="D22" s="82"/>
    </row>
    <row r="23" spans="1:5" x14ac:dyDescent="0.25">
      <c r="A23" s="1"/>
      <c r="B23" s="89" t="s">
        <v>89</v>
      </c>
      <c r="C23" s="80">
        <f>SUM(C12:C16)</f>
        <v>171661.61000000002</v>
      </c>
      <c r="D23" s="82"/>
      <c r="E23" s="86"/>
    </row>
    <row r="24" spans="1:5" x14ac:dyDescent="0.25">
      <c r="A24" s="1"/>
      <c r="B24" s="89" t="s">
        <v>90</v>
      </c>
      <c r="C24" s="80">
        <f>C6+C10-C23</f>
        <v>7122.7099999999919</v>
      </c>
      <c r="D24" s="82"/>
    </row>
    <row r="25" spans="1:5" x14ac:dyDescent="0.25">
      <c r="A25" s="1"/>
      <c r="B25" s="75"/>
      <c r="C25" s="75"/>
      <c r="D25" s="82"/>
    </row>
    <row r="26" spans="1:5" x14ac:dyDescent="0.25">
      <c r="A26" s="1"/>
      <c r="B26" s="90" t="s">
        <v>91</v>
      </c>
      <c r="C26" s="90"/>
      <c r="D26" s="82"/>
    </row>
    <row r="27" spans="1:5" x14ac:dyDescent="0.25">
      <c r="A27" s="1"/>
      <c r="B27" s="90" t="s">
        <v>92</v>
      </c>
      <c r="C27" s="91">
        <v>16574.439999999999</v>
      </c>
      <c r="D27" s="82"/>
    </row>
    <row r="28" spans="1:5" x14ac:dyDescent="0.25">
      <c r="A28" s="1"/>
      <c r="B28" s="92" t="s">
        <v>93</v>
      </c>
      <c r="C28" s="93">
        <v>15080.59</v>
      </c>
      <c r="D28" s="82"/>
    </row>
    <row r="29" spans="1:5" x14ac:dyDescent="0.25">
      <c r="A29" s="1"/>
      <c r="B29" s="90" t="s">
        <v>94</v>
      </c>
      <c r="C29" s="94">
        <f>C28-C27</f>
        <v>-1493.8499999999985</v>
      </c>
      <c r="D29" s="82"/>
    </row>
    <row r="30" spans="1:5" x14ac:dyDescent="0.25">
      <c r="A30" s="1"/>
      <c r="B30" s="75"/>
      <c r="C30" s="75"/>
      <c r="D30" s="82"/>
    </row>
    <row r="31" spans="1:5" x14ac:dyDescent="0.25">
      <c r="A31" s="1"/>
      <c r="B31" s="75"/>
      <c r="C31" s="75"/>
      <c r="D31" s="82"/>
    </row>
    <row r="32" spans="1:5" x14ac:dyDescent="0.25">
      <c r="A32" s="1"/>
      <c r="B32" s="75"/>
      <c r="C32" s="75"/>
      <c r="D32" s="82"/>
    </row>
    <row r="33" spans="1:4" x14ac:dyDescent="0.25">
      <c r="A33" s="1"/>
      <c r="B33" s="75"/>
      <c r="C33" s="75"/>
      <c r="D33" s="82"/>
    </row>
    <row r="34" spans="1:4" x14ac:dyDescent="0.25">
      <c r="A34" s="1" t="s">
        <v>95</v>
      </c>
      <c r="B34" s="75" t="s">
        <v>96</v>
      </c>
      <c r="C34" s="75"/>
      <c r="D34" s="82"/>
    </row>
    <row r="35" spans="1:4" x14ac:dyDescent="0.25">
      <c r="A35" s="1"/>
      <c r="B35" s="75" t="s">
        <v>97</v>
      </c>
      <c r="C35" s="75"/>
      <c r="D35" s="82"/>
    </row>
    <row r="36" spans="1:4" x14ac:dyDescent="0.25">
      <c r="A36" s="1"/>
      <c r="B36" s="75" t="s">
        <v>98</v>
      </c>
      <c r="C36" s="75"/>
      <c r="D36" s="82"/>
    </row>
    <row r="37" spans="1:4" x14ac:dyDescent="0.25">
      <c r="A37" s="1"/>
      <c r="B37" s="75"/>
      <c r="C37" s="75"/>
      <c r="D37" s="82"/>
    </row>
    <row r="38" spans="1:4" x14ac:dyDescent="0.25">
      <c r="A38" s="1"/>
      <c r="B38" s="75"/>
      <c r="C38" s="75"/>
      <c r="D38" s="82"/>
    </row>
    <row r="39" spans="1:4" x14ac:dyDescent="0.25">
      <c r="A39" s="1"/>
      <c r="B39" s="75" t="s">
        <v>99</v>
      </c>
      <c r="C39" s="75"/>
      <c r="D39" s="82"/>
    </row>
    <row r="40" spans="1:4" x14ac:dyDescent="0.25">
      <c r="A40" s="1"/>
      <c r="B40" s="75"/>
      <c r="C40" s="75"/>
      <c r="D40" s="82"/>
    </row>
    <row r="41" spans="1:4" x14ac:dyDescent="0.25">
      <c r="A41" s="1"/>
      <c r="B41" s="75"/>
      <c r="C41" s="75"/>
      <c r="D41" s="82"/>
    </row>
    <row r="42" spans="1:4" x14ac:dyDescent="0.25">
      <c r="A42" s="1"/>
      <c r="B42" s="75"/>
      <c r="C42" s="75"/>
      <c r="D42" s="82"/>
    </row>
    <row r="43" spans="1:4" x14ac:dyDescent="0.25">
      <c r="A43" s="1"/>
      <c r="B43" s="75"/>
      <c r="C43" s="75"/>
      <c r="D43" s="82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2025-02-27T10:09:55Z</dcterms:modified>
</cp:coreProperties>
</file>